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Voiture" sheetId="1" r:id="rId1"/>
    <sheet name="Autres déplacements" sheetId="2" r:id="rId2"/>
    <sheet name="Logement" sheetId="3" r:id="rId3"/>
    <sheet name="Alimentaire" sheetId="4" r:id="rId4"/>
    <sheet name="Autres" sheetId="5" r:id="rId5"/>
    <sheet name="TOTAL" sheetId="6" r:id="rId6"/>
  </sheets>
  <definedNames/>
  <calcPr fullCalcOnLoad="1"/>
</workbook>
</file>

<file path=xl/sharedStrings.xml><?xml version="1.0" encoding="utf-8"?>
<sst xmlns="http://schemas.openxmlformats.org/spreadsheetml/2006/main" count="437" uniqueCount="152">
  <si>
    <t xml:space="preserve">Les cases nécessitant une saisie sont repérées par </t>
  </si>
  <si>
    <t xml:space="preserve">Faire une saisie uniquement dans la case concernée par votre situation soit en consommation globale soit en fonction du kilométrage et de la consommation aux 100 km </t>
  </si>
  <si>
    <t>Calcul par nombre de litres ou nombre de kWh</t>
  </si>
  <si>
    <t>Taux d’incertitude</t>
  </si>
  <si>
    <t>Type</t>
  </si>
  <si>
    <t>Unité</t>
  </si>
  <si>
    <t>Nombre</t>
  </si>
  <si>
    <t>Charge carbone</t>
  </si>
  <si>
    <t>Total</t>
  </si>
  <si>
    <t>Essence</t>
  </si>
  <si>
    <t>litre</t>
  </si>
  <si>
    <t>Très faible</t>
  </si>
  <si>
    <t>SP95, SP98 et SP95E10</t>
  </si>
  <si>
    <t>Gazole</t>
  </si>
  <si>
    <t>GPL</t>
  </si>
  <si>
    <t>GPL distribué, le bioGPL n’est pas intégré</t>
  </si>
  <si>
    <t>E85</t>
  </si>
  <si>
    <t>Valeur moyenne (75 % d’éthanol en moyenne annuelle)</t>
  </si>
  <si>
    <t>Gaz naturel véhicule</t>
  </si>
  <si>
    <t>kg</t>
  </si>
  <si>
    <t>Electrique</t>
  </si>
  <si>
    <t>kWh</t>
  </si>
  <si>
    <t>Considéré la valeur moyenne pour l’électricité française, mais selon la méthode des émissions marginales, pour la surconsommation hivernale on devrait prendre la valeur prise pour le chauffage électrique</t>
  </si>
  <si>
    <t>TOTAL</t>
  </si>
  <si>
    <t>Ce calcul ne prend pas en compte les gaz à effet de serre émis pour la fabrication du véhicule et son recyclage en fin de vie : la valeur est de 5 500 kg CO2eq / tonne. Un véhicule d’une tonne aura donc émis 5,5 t.</t>
  </si>
  <si>
    <t>Pour les véhicules électriques, la fabrication de la batterie et son recyclage en fin de vie aura émis 100 kg CO2eq / kWh de capacité. Une batterie de Zoé 40 aura donc émis 4 t. Le véhicule hors batterie ayant émis 6,4 t.</t>
  </si>
  <si>
    <t>Pour votre motoculteur ou votre bimoteur, il suffit d'ajouter le nombre de litres d'essence ou de kerosene.</t>
  </si>
  <si>
    <t>Calcul par consommation et nombre de km</t>
  </si>
  <si>
    <t>Consommation</t>
  </si>
  <si>
    <t>Nombre km</t>
  </si>
  <si>
    <t>litre / 100 km</t>
  </si>
  <si>
    <t>kg / 100 km</t>
  </si>
  <si>
    <t>TOTAL carburants</t>
  </si>
  <si>
    <t>Le site https://www.spritmonitor.de/fr/ peut vous indiquer la consommation moyenne de votre véhicule</t>
  </si>
  <si>
    <t>≤ 10 %</t>
  </si>
  <si>
    <t>Faible</t>
  </si>
  <si>
    <t>&gt; 10 % et ≤ 25 %</t>
  </si>
  <si>
    <t>Moyen</t>
  </si>
  <si>
    <t>&gt; 25 % et ≤ 50 %</t>
  </si>
  <si>
    <t>Fort</t>
  </si>
  <si>
    <t>&gt; 50 % et ≤ 75 %</t>
  </si>
  <si>
    <t>Très fort</t>
  </si>
  <si>
    <t>&gt; 75 %</t>
  </si>
  <si>
    <t>Pour les trains hors RER, la distance parcouru est indiquée sur le billet en partie basse juste derrière KM (si correspondance le km de chaque tronçon est indiqué).</t>
  </si>
  <si>
    <t>Les valeurs de charge carbone ont été calculées par l’Ademe pour les fréquentations moyennes des différents moyens. Une augmentation de la fréquentation aura pour conséquence de réduire la charge carbone par passager.</t>
  </si>
  <si>
    <t>Mode</t>
  </si>
  <si>
    <t>Nombre de km</t>
  </si>
  <si>
    <t>Charge Carbone</t>
  </si>
  <si>
    <t>TGV</t>
  </si>
  <si>
    <t>TER traction moyenne</t>
  </si>
  <si>
    <t>Intercités</t>
  </si>
  <si>
    <t>Métro / RER</t>
  </si>
  <si>
    <t>Bus</t>
  </si>
  <si>
    <t>Calcul pour un bus diesel consommant 35 l /100 km et transportant en permanence 12 passagers.</t>
  </si>
  <si>
    <t>Avion plus de 250 passagers</t>
  </si>
  <si>
    <t>Poste</t>
  </si>
  <si>
    <t>Electricité</t>
  </si>
  <si>
    <t>Valeur indiquée sur facture</t>
  </si>
  <si>
    <t>Gaz</t>
  </si>
  <si>
    <t>m³</t>
  </si>
  <si>
    <t>Fioul</t>
  </si>
  <si>
    <t>l</t>
  </si>
  <si>
    <t>Propane</t>
  </si>
  <si>
    <t>Granulés de bois</t>
  </si>
  <si>
    <t>Buches de bois</t>
  </si>
  <si>
    <t>Une stère de bois rangée et sèche pèse environ 500 kg</t>
  </si>
  <si>
    <t>Eau</t>
  </si>
  <si>
    <t>Les charges carbone suivantes sont hors transport et sont des moyennes</t>
  </si>
  <si>
    <t>Elles sont indicatives pour se faire une idée de son impact</t>
  </si>
  <si>
    <t>Produit</t>
  </si>
  <si>
    <t>Blé français</t>
  </si>
  <si>
    <t>Riz thailandais</t>
  </si>
  <si>
    <t>Carottes françaises</t>
  </si>
  <si>
    <t>Pommes de terre France</t>
  </si>
  <si>
    <t>Salade de saison</t>
  </si>
  <si>
    <t>Salade sous serre</t>
  </si>
  <si>
    <t>Tomates France</t>
  </si>
  <si>
    <t>Tomates France sous serre</t>
  </si>
  <si>
    <t>Boeuf</t>
  </si>
  <si>
    <t>Veau</t>
  </si>
  <si>
    <t>Agneau</t>
  </si>
  <si>
    <t>Lait vache</t>
  </si>
  <si>
    <t>Poulet</t>
  </si>
  <si>
    <t>Oeufs</t>
  </si>
  <si>
    <t>Truite élevage</t>
  </si>
  <si>
    <t>Crevettes</t>
  </si>
  <si>
    <t>Poisson pèche europénne</t>
  </si>
  <si>
    <t>Poisson pèche tropicale</t>
  </si>
  <si>
    <t>Pomme</t>
  </si>
  <si>
    <t>Equipement</t>
  </si>
  <si>
    <t>Durée de vie estimée en année</t>
  </si>
  <si>
    <t>Total par an</t>
  </si>
  <si>
    <t>Aspirateur</t>
  </si>
  <si>
    <t>unité</t>
  </si>
  <si>
    <t>Pour la fabrication de l’appareil</t>
  </si>
  <si>
    <t>Congélateur 200 l</t>
  </si>
  <si>
    <t>Réfrigérateur 250 l</t>
  </si>
  <si>
    <t>Four électrique</t>
  </si>
  <si>
    <t>Lave linge</t>
  </si>
  <si>
    <t>Micro-onde</t>
  </si>
  <si>
    <t>Smartphone</t>
  </si>
  <si>
    <t>Valeur basse</t>
  </si>
  <si>
    <t>Ordinateur</t>
  </si>
  <si>
    <t>Voiture autre que électrique</t>
  </si>
  <si>
    <t>Pour sa fabrication et son démantèlement</t>
  </si>
  <si>
    <t>Voiture électrique &lt; 50 kWh</t>
  </si>
  <si>
    <t>Voiture électrique &gt; 50 kWh</t>
  </si>
  <si>
    <t>Logement</t>
  </si>
  <si>
    <t>m²</t>
  </si>
  <si>
    <t>Sous-total</t>
  </si>
  <si>
    <t>Vêtements</t>
  </si>
  <si>
    <t>Jean</t>
  </si>
  <si>
    <t>Pour la fabrication du vêtement</t>
  </si>
  <si>
    <t>Chemise coton</t>
  </si>
  <si>
    <t>Chemise viscose</t>
  </si>
  <si>
    <t>T-shirt coton</t>
  </si>
  <si>
    <t>T-shirt polyester</t>
  </si>
  <si>
    <t>Polaire</t>
  </si>
  <si>
    <t>Pull acrilyque</t>
  </si>
  <si>
    <t>Pull en laine</t>
  </si>
  <si>
    <t>Sweat</t>
  </si>
  <si>
    <t>Polo</t>
  </si>
  <si>
    <t>Robe coton</t>
  </si>
  <si>
    <t>Robe polyester</t>
  </si>
  <si>
    <t>Chaussures tissu</t>
  </si>
  <si>
    <t>Chaussures sport</t>
  </si>
  <si>
    <t>Anorak</t>
  </si>
  <si>
    <t>Différents usages</t>
  </si>
  <si>
    <t>1 tweet</t>
  </si>
  <si>
    <t>1 mail avec PJ</t>
  </si>
  <si>
    <t>h</t>
  </si>
  <si>
    <t>Valeur</t>
  </si>
  <si>
    <t>Voiture</t>
  </si>
  <si>
    <t>Autres moyens de déplacement</t>
  </si>
  <si>
    <t>TOTAL déplacements + logements</t>
  </si>
  <si>
    <t>Alimentaire</t>
  </si>
  <si>
    <t>TOTAL déplacements + logements + alimentaire</t>
  </si>
  <si>
    <t>Autres</t>
  </si>
  <si>
    <t>Moyen à Fort</t>
  </si>
  <si>
    <t>TOTAL 5 onglets</t>
  </si>
  <si>
    <t>Nombre de personnes du foyer</t>
  </si>
  <si>
    <t>Total / personne</t>
  </si>
  <si>
    <t>Avion régional</t>
  </si>
  <si>
    <t>Voir l'appli Karbon</t>
  </si>
  <si>
    <t>Streaming (YouTube, Netflix…</t>
  </si>
  <si>
    <t>Selon l'Accord de Paris 2015 : chaque terrien ne devrait pas émettre personnellement plus de 860kg CO2 éq. en 2050.</t>
  </si>
  <si>
    <t>Les services collectifs sont estimés à 1500kg aujourd'hui, ils devraient réduire à moins de 1000 en 2050,</t>
  </si>
  <si>
    <t>Il est estimé que ces 16 milliards de tonnes seraient absorbés par les forêts (si on ne brule pas tout d'ici là).</t>
  </si>
  <si>
    <t>Somme des deux tableaux précédents (attention donc à ne pas faire de double saisie)</t>
  </si>
  <si>
    <t>kWh / 100 km</t>
  </si>
  <si>
    <t>Dans l’ensemble de ce document la charge carbone est exprimé en kg CO2eq / unité, elle est en ACV (analyse du cycle de vie) et comprend donc l’extraction, la production et le transport</t>
  </si>
  <si>
    <r>
      <t xml:space="preserve">Le résultat ici n'intègre pas l'empreinte collective évaluée  par l'ADEME à </t>
    </r>
    <r>
      <rPr>
        <b/>
        <sz val="10"/>
        <color indexed="56"/>
        <rFont val="Arial"/>
        <family val="2"/>
      </rPr>
      <t>1500 kg/an/pers</t>
    </r>
    <r>
      <rPr>
        <sz val="10"/>
        <color indexed="8"/>
        <rFont val="Arial"/>
        <family val="0"/>
      </rPr>
      <t>. comme elle apparait dans l'appli www.carbometre.com</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</si>
</sst>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color indexed="8"/>
      <name val="Arial"/>
      <family val="0"/>
    </font>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u val="single"/>
      <sz val="10"/>
      <color indexed="12"/>
      <name val="Arial"/>
      <family val="0"/>
    </font>
    <font>
      <sz val="10"/>
      <color indexed="17"/>
      <name val="Arial"/>
      <family val="0"/>
    </font>
    <font>
      <sz val="10"/>
      <color indexed="19"/>
      <name val="Arial"/>
      <family val="0"/>
    </font>
    <font>
      <sz val="10"/>
      <color indexed="10"/>
      <name val="Arial"/>
      <family val="0"/>
    </font>
    <font>
      <b/>
      <sz val="10"/>
      <color indexed="9"/>
      <name val="Arial"/>
      <family val="0"/>
    </font>
    <font>
      <b/>
      <sz val="10"/>
      <color indexed="8"/>
      <name val="Arial"/>
      <family val="0"/>
    </font>
    <font>
      <sz val="10"/>
      <color indexed="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9"/>
      <name val="Arial"/>
      <family val="0"/>
    </font>
    <font>
      <u val="single"/>
      <sz val="10"/>
      <color indexed="20"/>
      <name val="Arial"/>
      <family val="0"/>
    </font>
    <font>
      <b/>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2"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10" fillId="29" borderId="0" applyNumberFormat="0" applyBorder="0" applyAlignment="0" applyProtection="0"/>
    <xf numFmtId="0" fontId="37" fillId="30" borderId="1" applyNumberFormat="0" applyAlignment="0" applyProtection="0"/>
    <xf numFmtId="0" fontId="38" fillId="0" borderId="2" applyNumberFormat="0" applyFill="0" applyAlignment="0" applyProtection="0"/>
    <xf numFmtId="0" fontId="0" fillId="31" borderId="3" applyNumberFormat="0" applyFont="0" applyAlignment="0" applyProtection="0"/>
    <xf numFmtId="0" fontId="39" fillId="32" borderId="1" applyNumberFormat="0" applyAlignment="0" applyProtection="0"/>
    <xf numFmtId="0" fontId="11" fillId="33" borderId="0" applyNumberFormat="0" applyBorder="0" applyAlignment="0" applyProtection="0"/>
    <xf numFmtId="0" fontId="6" fillId="0" borderId="0" applyNumberFormat="0" applyFill="0" applyBorder="0" applyAlignment="0" applyProtection="0"/>
    <xf numFmtId="0" fontId="8" fillId="3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40" fillId="35"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9" fillId="36" borderId="0" applyNumberFormat="0" applyBorder="0" applyAlignment="0" applyProtection="0"/>
    <xf numFmtId="0" fontId="43" fillId="37" borderId="0" applyNumberFormat="0" applyBorder="0" applyAlignment="0" applyProtection="0"/>
    <xf numFmtId="0" fontId="5" fillId="36" borderId="4" applyNumberFormat="0" applyAlignment="0" applyProtection="0"/>
    <xf numFmtId="9" fontId="1" fillId="0" borderId="0" applyFill="0" applyBorder="0" applyAlignment="0" applyProtection="0"/>
    <xf numFmtId="0" fontId="44" fillId="38" borderId="0" applyNumberFormat="0" applyBorder="0" applyAlignment="0" applyProtection="0"/>
    <xf numFmtId="0" fontId="45" fillId="30" borderId="5"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9" borderId="10" applyNumberFormat="0" applyAlignment="0" applyProtection="0"/>
    <xf numFmtId="0" fontId="10" fillId="0" borderId="0" applyNumberFormat="0" applyFill="0" applyBorder="0" applyAlignment="0" applyProtection="0"/>
  </cellStyleXfs>
  <cellXfs count="13">
    <xf numFmtId="0" fontId="0" fillId="0" borderId="0" xfId="0" applyAlignment="1">
      <alignment/>
    </xf>
    <xf numFmtId="0" fontId="0" fillId="40" borderId="0" xfId="0" applyFill="1" applyBorder="1" applyAlignment="1">
      <alignment/>
    </xf>
    <xf numFmtId="0" fontId="0" fillId="0" borderId="0" xfId="0" applyBorder="1" applyAlignment="1">
      <alignment/>
    </xf>
    <xf numFmtId="0" fontId="0" fillId="0" borderId="11" xfId="0" applyBorder="1" applyAlignment="1">
      <alignment/>
    </xf>
    <xf numFmtId="0" fontId="12"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11" xfId="0" applyFont="1" applyBorder="1" applyAlignment="1">
      <alignment/>
    </xf>
    <xf numFmtId="0" fontId="0" fillId="0" borderId="0" xfId="0" applyAlignment="1">
      <alignment horizontal="center"/>
    </xf>
    <xf numFmtId="0" fontId="0" fillId="0" borderId="0" xfId="0" applyAlignment="1">
      <alignment horizontal="left"/>
    </xf>
    <xf numFmtId="0" fontId="0" fillId="0" borderId="11" xfId="0" applyFont="1" applyBorder="1" applyAlignment="1">
      <alignment horizontal="center"/>
    </xf>
    <xf numFmtId="0" fontId="0" fillId="0" borderId="11" xfId="0" applyBorder="1" applyAlignment="1">
      <alignment horizontal="center"/>
    </xf>
    <xf numFmtId="0" fontId="0" fillId="0" borderId="0" xfId="0" applyFont="1" applyAlignment="1">
      <alignment/>
    </xf>
  </cellXfs>
  <cellStyles count="6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Commentaire" xfId="47"/>
    <cellStyle name="Entrée" xfId="48"/>
    <cellStyle name="Error" xfId="49"/>
    <cellStyle name="Footnote" xfId="50"/>
    <cellStyle name="Good" xfId="51"/>
    <cellStyle name="Heading" xfId="52"/>
    <cellStyle name="Heading 1" xfId="53"/>
    <cellStyle name="Heading 2" xfId="54"/>
    <cellStyle name="Hyperlink" xfId="55"/>
    <cellStyle name="Insatisfaisant" xfId="56"/>
    <cellStyle name="Hyperlink" xfId="57"/>
    <cellStyle name="Followed Hyperlink" xfId="58"/>
    <cellStyle name="Comma" xfId="59"/>
    <cellStyle name="Comma [0]" xfId="60"/>
    <cellStyle name="Currency" xfId="61"/>
    <cellStyle name="Currency [0]" xfId="62"/>
    <cellStyle name="Neutral" xfId="63"/>
    <cellStyle name="Neutre" xfId="64"/>
    <cellStyle name="Note" xfId="65"/>
    <cellStyle name="Percent" xfId="66"/>
    <cellStyle name="Satisfaisant" xfId="67"/>
    <cellStyle name="Sortie" xfId="68"/>
    <cellStyle name="Status" xfId="69"/>
    <cellStyle name="Text" xfId="70"/>
    <cellStyle name="Texte explicatif" xfId="71"/>
    <cellStyle name="Titre" xfId="72"/>
    <cellStyle name="Titre 1" xfId="73"/>
    <cellStyle name="Titre 2" xfId="74"/>
    <cellStyle name="Titre 3" xfId="75"/>
    <cellStyle name="Titre 4" xfId="76"/>
    <cellStyle name="Total" xfId="77"/>
    <cellStyle name="Vérification" xfId="78"/>
    <cellStyle name="Warning"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EEEEE"/>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pritmonitor.de/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zoomScale="70" zoomScaleNormal="70" zoomScalePageLayoutView="0" workbookViewId="0" topLeftCell="A13">
      <selection activeCell="C5" sqref="C5"/>
    </sheetView>
  </sheetViews>
  <sheetFormatPr defaultColWidth="11.57421875" defaultRowHeight="12" customHeight="1"/>
  <cols>
    <col min="1" max="1" width="22.28125" style="0" customWidth="1"/>
    <col min="2" max="2" width="11.57421875" style="0" customWidth="1"/>
    <col min="3" max="3" width="13.140625" style="0" customWidth="1"/>
    <col min="4" max="4" width="14.140625" style="0" customWidth="1"/>
    <col min="5" max="5" width="16.57421875" style="0" customWidth="1"/>
    <col min="6" max="24" width="11.57421875" style="0" customWidth="1"/>
    <col min="25" max="25" width="16.28125" style="0" customWidth="1"/>
  </cols>
  <sheetData>
    <row r="1" ht="12" customHeight="1">
      <c r="A1" t="s">
        <v>150</v>
      </c>
    </row>
    <row r="2" spans="1:5" ht="12" customHeight="1">
      <c r="A2" t="s">
        <v>0</v>
      </c>
      <c r="E2" s="1"/>
    </row>
    <row r="3" spans="1:5" ht="12" customHeight="1">
      <c r="A3" t="s">
        <v>1</v>
      </c>
      <c r="E3" s="2"/>
    </row>
    <row r="4" ht="12" customHeight="1">
      <c r="A4" s="12" t="s">
        <v>151</v>
      </c>
    </row>
    <row r="6" spans="1:7" ht="12" customHeight="1">
      <c r="A6" t="s">
        <v>2</v>
      </c>
      <c r="G6" t="s">
        <v>3</v>
      </c>
    </row>
    <row r="8" spans="1:5" ht="12" customHeight="1">
      <c r="A8" t="s">
        <v>4</v>
      </c>
      <c r="B8" t="s">
        <v>5</v>
      </c>
      <c r="C8" t="s">
        <v>6</v>
      </c>
      <c r="D8" t="s">
        <v>7</v>
      </c>
      <c r="E8" t="s">
        <v>8</v>
      </c>
    </row>
    <row r="9" spans="1:8" ht="12" customHeight="1">
      <c r="A9" t="s">
        <v>9</v>
      </c>
      <c r="B9" t="s">
        <v>10</v>
      </c>
      <c r="C9" s="1"/>
      <c r="D9">
        <v>2.8</v>
      </c>
      <c r="E9">
        <f aca="true" t="shared" si="0" ref="E9:E14">D9*C9</f>
        <v>0</v>
      </c>
      <c r="G9" s="8" t="s">
        <v>11</v>
      </c>
      <c r="H9" t="s">
        <v>12</v>
      </c>
    </row>
    <row r="10" spans="1:7" ht="12" customHeight="1">
      <c r="A10" t="s">
        <v>13</v>
      </c>
      <c r="B10" t="s">
        <v>10</v>
      </c>
      <c r="C10" s="1"/>
      <c r="D10">
        <v>3.16</v>
      </c>
      <c r="E10">
        <f t="shared" si="0"/>
        <v>0</v>
      </c>
      <c r="G10" s="8" t="s">
        <v>11</v>
      </c>
    </row>
    <row r="11" spans="1:8" ht="12" customHeight="1">
      <c r="A11" t="s">
        <v>14</v>
      </c>
      <c r="B11" t="s">
        <v>10</v>
      </c>
      <c r="C11" s="1"/>
      <c r="D11">
        <v>1.86</v>
      </c>
      <c r="E11">
        <f t="shared" si="0"/>
        <v>0</v>
      </c>
      <c r="G11" s="8" t="s">
        <v>11</v>
      </c>
      <c r="H11" t="s">
        <v>15</v>
      </c>
    </row>
    <row r="12" spans="1:8" ht="12" customHeight="1">
      <c r="A12" t="s">
        <v>16</v>
      </c>
      <c r="B12" t="s">
        <v>10</v>
      </c>
      <c r="C12" s="1"/>
      <c r="D12">
        <v>1.6800000000000002</v>
      </c>
      <c r="E12">
        <f t="shared" si="0"/>
        <v>0</v>
      </c>
      <c r="G12" s="8" t="s">
        <v>11</v>
      </c>
      <c r="H12" t="s">
        <v>17</v>
      </c>
    </row>
    <row r="13" spans="1:7" ht="12" customHeight="1">
      <c r="A13" t="s">
        <v>18</v>
      </c>
      <c r="B13" t="s">
        <v>19</v>
      </c>
      <c r="C13" s="1"/>
      <c r="D13">
        <v>3.35</v>
      </c>
      <c r="E13">
        <f t="shared" si="0"/>
        <v>0</v>
      </c>
      <c r="G13" s="8" t="s">
        <v>11</v>
      </c>
    </row>
    <row r="14" spans="1:8" ht="12" customHeight="1">
      <c r="A14" t="s">
        <v>20</v>
      </c>
      <c r="B14" t="s">
        <v>21</v>
      </c>
      <c r="C14" s="1"/>
      <c r="D14">
        <v>0.057100000000000005</v>
      </c>
      <c r="E14">
        <f t="shared" si="0"/>
        <v>0</v>
      </c>
      <c r="G14" s="8" t="s">
        <v>11</v>
      </c>
      <c r="H14" t="s">
        <v>22</v>
      </c>
    </row>
    <row r="15" spans="4:7" ht="12" customHeight="1">
      <c r="D15" t="s">
        <v>23</v>
      </c>
      <c r="E15" s="3">
        <f>SUM(E9:E14)</f>
        <v>0</v>
      </c>
      <c r="G15" s="11" t="s">
        <v>11</v>
      </c>
    </row>
    <row r="17" ht="12" customHeight="1">
      <c r="A17" t="s">
        <v>24</v>
      </c>
    </row>
    <row r="18" ht="12" customHeight="1">
      <c r="A18" t="s">
        <v>25</v>
      </c>
    </row>
    <row r="19" ht="12" customHeight="1">
      <c r="A19" t="s">
        <v>26</v>
      </c>
    </row>
    <row r="21" ht="12" customHeight="1">
      <c r="A21" t="s">
        <v>27</v>
      </c>
    </row>
    <row r="23" spans="1:6" ht="12" customHeight="1">
      <c r="A23" t="s">
        <v>4</v>
      </c>
      <c r="B23" t="s">
        <v>5</v>
      </c>
      <c r="C23" t="s">
        <v>28</v>
      </c>
      <c r="D23" t="s">
        <v>29</v>
      </c>
      <c r="E23" t="s">
        <v>7</v>
      </c>
      <c r="F23" t="s">
        <v>8</v>
      </c>
    </row>
    <row r="24" spans="1:7" ht="12" customHeight="1">
      <c r="A24" t="s">
        <v>9</v>
      </c>
      <c r="B24" t="s">
        <v>30</v>
      </c>
      <c r="C24" s="1"/>
      <c r="D24" s="1"/>
      <c r="E24">
        <v>2.8</v>
      </c>
      <c r="F24">
        <f aca="true" t="shared" si="1" ref="F24:F29">C24/100*D24*E24</f>
        <v>0</v>
      </c>
      <c r="G24" s="8" t="s">
        <v>11</v>
      </c>
    </row>
    <row r="25" spans="1:7" ht="12" customHeight="1">
      <c r="A25" t="s">
        <v>13</v>
      </c>
      <c r="B25" t="s">
        <v>30</v>
      </c>
      <c r="C25" s="1"/>
      <c r="D25" s="1"/>
      <c r="E25">
        <v>3.16</v>
      </c>
      <c r="F25">
        <f t="shared" si="1"/>
        <v>0</v>
      </c>
      <c r="G25" s="8" t="s">
        <v>11</v>
      </c>
    </row>
    <row r="26" spans="1:7" ht="12" customHeight="1">
      <c r="A26" t="s">
        <v>14</v>
      </c>
      <c r="B26" t="s">
        <v>30</v>
      </c>
      <c r="C26" s="1"/>
      <c r="D26" s="1"/>
      <c r="E26">
        <v>1.86</v>
      </c>
      <c r="F26">
        <f t="shared" si="1"/>
        <v>0</v>
      </c>
      <c r="G26" s="8" t="s">
        <v>11</v>
      </c>
    </row>
    <row r="27" spans="1:7" ht="12" customHeight="1">
      <c r="A27" t="s">
        <v>16</v>
      </c>
      <c r="B27" t="s">
        <v>30</v>
      </c>
      <c r="C27" s="1"/>
      <c r="D27" s="1"/>
      <c r="E27">
        <v>1.6800000000000002</v>
      </c>
      <c r="F27">
        <f t="shared" si="1"/>
        <v>0</v>
      </c>
      <c r="G27" s="8" t="s">
        <v>11</v>
      </c>
    </row>
    <row r="28" spans="1:7" ht="12" customHeight="1">
      <c r="A28" t="s">
        <v>18</v>
      </c>
      <c r="B28" t="s">
        <v>31</v>
      </c>
      <c r="C28" s="1"/>
      <c r="D28" s="1"/>
      <c r="E28">
        <v>3.35</v>
      </c>
      <c r="F28">
        <f t="shared" si="1"/>
        <v>0</v>
      </c>
      <c r="G28" s="8" t="s">
        <v>11</v>
      </c>
    </row>
    <row r="29" spans="1:7" ht="12" customHeight="1">
      <c r="A29" t="s">
        <v>20</v>
      </c>
      <c r="B29" t="s">
        <v>149</v>
      </c>
      <c r="C29" s="1"/>
      <c r="D29" s="1"/>
      <c r="E29">
        <v>0.057100000000000005</v>
      </c>
      <c r="F29">
        <f t="shared" si="1"/>
        <v>0</v>
      </c>
      <c r="G29" s="8" t="s">
        <v>11</v>
      </c>
    </row>
    <row r="30" spans="5:7" ht="12" customHeight="1">
      <c r="E30" t="s">
        <v>23</v>
      </c>
      <c r="F30" s="3">
        <f>SUM(F24:F29)</f>
        <v>0</v>
      </c>
      <c r="G30" s="11" t="s">
        <v>11</v>
      </c>
    </row>
    <row r="31" ht="12" customHeight="1">
      <c r="G31" s="8"/>
    </row>
    <row r="32" spans="1:8" ht="12" customHeight="1">
      <c r="A32" s="4"/>
      <c r="E32" t="s">
        <v>32</v>
      </c>
      <c r="F32" s="3">
        <f>F30+E15</f>
        <v>0</v>
      </c>
      <c r="G32" s="11" t="s">
        <v>11</v>
      </c>
      <c r="H32" s="4" t="s">
        <v>148</v>
      </c>
    </row>
    <row r="35" ht="12" customHeight="1">
      <c r="A35" t="s">
        <v>33</v>
      </c>
    </row>
    <row r="40" ht="12" customHeight="1">
      <c r="A40" t="s">
        <v>3</v>
      </c>
    </row>
    <row r="41" spans="1:2" ht="12" customHeight="1">
      <c r="A41" t="s">
        <v>11</v>
      </c>
      <c r="B41" s="5" t="s">
        <v>34</v>
      </c>
    </row>
    <row r="42" spans="1:2" ht="12" customHeight="1">
      <c r="A42" t="s">
        <v>35</v>
      </c>
      <c r="B42" t="s">
        <v>36</v>
      </c>
    </row>
    <row r="43" spans="1:2" ht="12" customHeight="1">
      <c r="A43" t="s">
        <v>37</v>
      </c>
      <c r="B43" t="s">
        <v>38</v>
      </c>
    </row>
    <row r="44" spans="1:2" ht="12" customHeight="1">
      <c r="A44" t="s">
        <v>39</v>
      </c>
      <c r="B44" t="s">
        <v>40</v>
      </c>
    </row>
    <row r="45" spans="1:2" ht="12" customHeight="1">
      <c r="A45" t="s">
        <v>41</v>
      </c>
      <c r="B45" t="s">
        <v>42</v>
      </c>
    </row>
  </sheetData>
  <sheetProtection selectLockedCells="1" selectUnlockedCells="1"/>
  <hyperlinks>
    <hyperlink ref="A35" r:id="rId1" display="Le site https://www.spritmonitor.de/fr/ peut vous indiquer la consommation moyenne de votre véhicule"/>
  </hyperlinks>
  <printOptions/>
  <pageMargins left="0.7875" right="0.7875" top="1.025" bottom="1.025" header="0.7875" footer="0.7875"/>
  <pageSetup firstPageNumber="1" useFirstPageNumber="1" horizontalDpi="300" verticalDpi="300" orientation="portrait" paperSize="9" r:id="rId2"/>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E4" sqref="E4"/>
    </sheetView>
  </sheetViews>
  <sheetFormatPr defaultColWidth="11.57421875" defaultRowHeight="12" customHeight="1"/>
  <cols>
    <col min="1" max="1" width="24.421875" style="0" customWidth="1"/>
    <col min="2" max="2" width="13.421875" style="0" customWidth="1"/>
    <col min="3" max="3" width="14.57421875" style="0" customWidth="1"/>
    <col min="4" max="17" width="11.57421875" style="0" customWidth="1"/>
    <col min="18" max="18" width="16.00390625" style="0" customWidth="1"/>
  </cols>
  <sheetData>
    <row r="1" ht="12" customHeight="1">
      <c r="A1" t="s">
        <v>43</v>
      </c>
    </row>
    <row r="2" ht="12" customHeight="1">
      <c r="A2" t="s">
        <v>44</v>
      </c>
    </row>
    <row r="4" spans="1:5" ht="12" customHeight="1">
      <c r="A4" t="s">
        <v>45</v>
      </c>
      <c r="B4" t="s">
        <v>46</v>
      </c>
      <c r="C4" t="s">
        <v>47</v>
      </c>
      <c r="D4" t="s">
        <v>8</v>
      </c>
      <c r="E4" s="9" t="s">
        <v>3</v>
      </c>
    </row>
    <row r="5" spans="1:5" ht="12" customHeight="1">
      <c r="A5" t="s">
        <v>48</v>
      </c>
      <c r="B5" s="1"/>
      <c r="C5">
        <f>1.73/1000</f>
        <v>0.00173</v>
      </c>
      <c r="D5">
        <f aca="true" t="shared" si="0" ref="D5:D11">C5*B5</f>
        <v>0</v>
      </c>
      <c r="E5" s="8" t="s">
        <v>35</v>
      </c>
    </row>
    <row r="6" spans="1:5" ht="12" customHeight="1">
      <c r="A6" t="s">
        <v>49</v>
      </c>
      <c r="B6" s="1"/>
      <c r="C6">
        <f>24.8/1000</f>
        <v>0.0248</v>
      </c>
      <c r="D6">
        <f t="shared" si="0"/>
        <v>0</v>
      </c>
      <c r="E6" s="8" t="s">
        <v>39</v>
      </c>
    </row>
    <row r="7" spans="1:5" ht="12" customHeight="1">
      <c r="A7" t="s">
        <v>50</v>
      </c>
      <c r="B7" s="1"/>
      <c r="C7">
        <f>5.29/1000</f>
        <v>0.00529</v>
      </c>
      <c r="D7">
        <f t="shared" si="0"/>
        <v>0</v>
      </c>
      <c r="E7" s="8" t="s">
        <v>35</v>
      </c>
    </row>
    <row r="8" spans="1:5" ht="12" customHeight="1">
      <c r="A8" t="s">
        <v>51</v>
      </c>
      <c r="B8" s="1"/>
      <c r="C8">
        <f>5.7/1000</f>
        <v>0.0057</v>
      </c>
      <c r="D8">
        <f t="shared" si="0"/>
        <v>0</v>
      </c>
      <c r="E8" s="8" t="s">
        <v>39</v>
      </c>
    </row>
    <row r="9" spans="1:6" ht="12" customHeight="1">
      <c r="A9" t="s">
        <v>52</v>
      </c>
      <c r="B9" s="1"/>
      <c r="C9">
        <f>35/100*3.16/12</f>
        <v>0.09216666666666666</v>
      </c>
      <c r="D9">
        <f t="shared" si="0"/>
        <v>0</v>
      </c>
      <c r="E9" s="8" t="s">
        <v>37</v>
      </c>
      <c r="F9" t="s">
        <v>53</v>
      </c>
    </row>
    <row r="10" spans="1:5" ht="12" customHeight="1">
      <c r="A10" t="s">
        <v>54</v>
      </c>
      <c r="B10" s="1"/>
      <c r="C10">
        <v>0.258</v>
      </c>
      <c r="D10">
        <f t="shared" si="0"/>
        <v>0</v>
      </c>
      <c r="E10" s="8" t="s">
        <v>39</v>
      </c>
    </row>
    <row r="11" spans="1:5" ht="12" customHeight="1">
      <c r="A11" t="s">
        <v>142</v>
      </c>
      <c r="B11" s="1"/>
      <c r="C11">
        <v>0.453</v>
      </c>
      <c r="D11">
        <f t="shared" si="0"/>
        <v>0</v>
      </c>
      <c r="E11" s="8" t="s">
        <v>39</v>
      </c>
    </row>
    <row r="12" spans="3:5" ht="12" customHeight="1">
      <c r="C12" t="s">
        <v>23</v>
      </c>
      <c r="D12" s="3">
        <f>SUM(D5:D11)</f>
        <v>0</v>
      </c>
      <c r="E12" s="11" t="s">
        <v>37</v>
      </c>
    </row>
    <row r="13" ht="12" customHeight="1">
      <c r="E13" s="8"/>
    </row>
    <row r="14" ht="12" customHeight="1">
      <c r="A14" t="s">
        <v>3</v>
      </c>
    </row>
    <row r="15" spans="1:2" ht="12" customHeight="1">
      <c r="A15" t="s">
        <v>11</v>
      </c>
      <c r="B15" s="5" t="s">
        <v>34</v>
      </c>
    </row>
    <row r="16" spans="1:2" ht="12" customHeight="1">
      <c r="A16" t="s">
        <v>35</v>
      </c>
      <c r="B16" t="s">
        <v>36</v>
      </c>
    </row>
    <row r="17" spans="1:2" ht="12" customHeight="1">
      <c r="A17" t="s">
        <v>37</v>
      </c>
      <c r="B17" t="s">
        <v>38</v>
      </c>
    </row>
    <row r="18" spans="1:2" ht="12" customHeight="1">
      <c r="A18" t="s">
        <v>39</v>
      </c>
      <c r="B18" t="s">
        <v>40</v>
      </c>
    </row>
    <row r="19" spans="1:2" ht="12" customHeight="1">
      <c r="A19" t="s">
        <v>41</v>
      </c>
      <c r="B19" t="s">
        <v>42</v>
      </c>
    </row>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F1" sqref="F1"/>
    </sheetView>
  </sheetViews>
  <sheetFormatPr defaultColWidth="11.57421875" defaultRowHeight="12" customHeight="1"/>
  <cols>
    <col min="1" max="1" width="15.140625" style="0" customWidth="1"/>
    <col min="2" max="3" width="11.57421875" style="0" customWidth="1"/>
    <col min="4" max="4" width="15.140625" style="0" customWidth="1"/>
    <col min="5" max="5" width="11.57421875" style="0" customWidth="1"/>
    <col min="6" max="6" width="11.57421875" style="8" customWidth="1"/>
    <col min="7" max="11" width="11.57421875" style="0" customWidth="1"/>
    <col min="12" max="12" width="16.00390625" style="0" customWidth="1"/>
  </cols>
  <sheetData>
    <row r="1" spans="1:6" ht="12" customHeight="1">
      <c r="A1" t="s">
        <v>55</v>
      </c>
      <c r="B1" t="s">
        <v>5</v>
      </c>
      <c r="C1" t="s">
        <v>6</v>
      </c>
      <c r="D1" t="s">
        <v>7</v>
      </c>
      <c r="E1" t="s">
        <v>8</v>
      </c>
      <c r="F1" s="9" t="s">
        <v>3</v>
      </c>
    </row>
    <row r="2" spans="1:7" ht="12" customHeight="1">
      <c r="A2" t="s">
        <v>56</v>
      </c>
      <c r="B2" t="s">
        <v>21</v>
      </c>
      <c r="C2" s="1"/>
      <c r="D2">
        <v>0.057100000000000005</v>
      </c>
      <c r="E2">
        <f aca="true" t="shared" si="0" ref="E2:E10">D2*C2</f>
        <v>0</v>
      </c>
      <c r="F2" s="8" t="s">
        <v>11</v>
      </c>
      <c r="G2" t="s">
        <v>57</v>
      </c>
    </row>
    <row r="3" spans="1:7" ht="12" customHeight="1">
      <c r="A3" t="s">
        <v>58</v>
      </c>
      <c r="B3" t="s">
        <v>21</v>
      </c>
      <c r="C3" s="1"/>
      <c r="D3">
        <v>0.20500000000000002</v>
      </c>
      <c r="E3">
        <f t="shared" si="0"/>
        <v>0</v>
      </c>
      <c r="F3" s="8" t="s">
        <v>11</v>
      </c>
      <c r="G3" t="s">
        <v>57</v>
      </c>
    </row>
    <row r="4" spans="1:6" ht="12" customHeight="1">
      <c r="A4" t="s">
        <v>58</v>
      </c>
      <c r="B4" t="s">
        <v>59</v>
      </c>
      <c r="C4" s="1"/>
      <c r="D4">
        <v>2.2</v>
      </c>
      <c r="E4">
        <f t="shared" si="0"/>
        <v>0</v>
      </c>
      <c r="F4" s="8" t="s">
        <v>11</v>
      </c>
    </row>
    <row r="5" spans="1:6" ht="12" customHeight="1">
      <c r="A5" t="s">
        <v>60</v>
      </c>
      <c r="B5" t="s">
        <v>61</v>
      </c>
      <c r="C5" s="1"/>
      <c r="D5">
        <v>3.25</v>
      </c>
      <c r="E5">
        <f t="shared" si="0"/>
        <v>0</v>
      </c>
      <c r="F5" s="8" t="s">
        <v>11</v>
      </c>
    </row>
    <row r="6" spans="1:6" ht="12" customHeight="1">
      <c r="A6" t="s">
        <v>62</v>
      </c>
      <c r="B6" t="s">
        <v>19</v>
      </c>
      <c r="C6" s="1"/>
      <c r="D6">
        <v>3.47</v>
      </c>
      <c r="E6">
        <f t="shared" si="0"/>
        <v>0</v>
      </c>
      <c r="F6" s="8" t="s">
        <v>11</v>
      </c>
    </row>
    <row r="7" spans="1:6" ht="12" customHeight="1">
      <c r="A7" t="s">
        <v>63</v>
      </c>
      <c r="B7" t="s">
        <v>19</v>
      </c>
      <c r="C7" s="1"/>
      <c r="D7">
        <v>0.111</v>
      </c>
      <c r="E7">
        <f t="shared" si="0"/>
        <v>0</v>
      </c>
      <c r="F7" s="8" t="s">
        <v>37</v>
      </c>
    </row>
    <row r="8" spans="1:6" ht="12" customHeight="1">
      <c r="A8" t="s">
        <v>64</v>
      </c>
      <c r="B8" t="s">
        <v>19</v>
      </c>
      <c r="C8" s="1"/>
      <c r="D8">
        <v>0.114</v>
      </c>
      <c r="E8">
        <f t="shared" si="0"/>
        <v>0</v>
      </c>
      <c r="F8" s="8" t="s">
        <v>37</v>
      </c>
    </row>
    <row r="9" spans="1:7" ht="12" customHeight="1">
      <c r="A9" t="s">
        <v>64</v>
      </c>
      <c r="B9" t="s">
        <v>59</v>
      </c>
      <c r="C9" s="1"/>
      <c r="D9">
        <f>0.114*500</f>
        <v>57</v>
      </c>
      <c r="E9">
        <f t="shared" si="0"/>
        <v>0</v>
      </c>
      <c r="F9" s="8" t="s">
        <v>37</v>
      </c>
      <c r="G9" t="s">
        <v>65</v>
      </c>
    </row>
    <row r="10" spans="1:6" ht="12" customHeight="1">
      <c r="A10" t="s">
        <v>66</v>
      </c>
      <c r="B10" t="s">
        <v>59</v>
      </c>
      <c r="C10" s="1"/>
      <c r="D10">
        <v>0.132</v>
      </c>
      <c r="E10">
        <f t="shared" si="0"/>
        <v>0</v>
      </c>
      <c r="F10" s="8" t="s">
        <v>37</v>
      </c>
    </row>
    <row r="11" spans="4:6" ht="12" customHeight="1">
      <c r="D11" t="s">
        <v>8</v>
      </c>
      <c r="E11" s="3">
        <f>SUM(E2:E10)</f>
        <v>0</v>
      </c>
      <c r="F11" s="11" t="s">
        <v>35</v>
      </c>
    </row>
    <row r="13" ht="12" customHeight="1">
      <c r="C13" s="6"/>
    </row>
    <row r="14" spans="1:3" ht="12" customHeight="1">
      <c r="A14" t="s">
        <v>3</v>
      </c>
      <c r="C14" s="6"/>
    </row>
    <row r="15" spans="1:3" ht="12" customHeight="1">
      <c r="A15" t="s">
        <v>11</v>
      </c>
      <c r="B15" s="5" t="s">
        <v>34</v>
      </c>
      <c r="C15" s="6"/>
    </row>
    <row r="16" spans="1:2" ht="12" customHeight="1">
      <c r="A16" t="s">
        <v>35</v>
      </c>
      <c r="B16" t="s">
        <v>36</v>
      </c>
    </row>
    <row r="17" spans="1:2" ht="12" customHeight="1">
      <c r="A17" t="s">
        <v>37</v>
      </c>
      <c r="B17" t="s">
        <v>38</v>
      </c>
    </row>
    <row r="18" spans="1:2" ht="12" customHeight="1">
      <c r="A18" t="s">
        <v>39</v>
      </c>
      <c r="B18" t="s">
        <v>40</v>
      </c>
    </row>
    <row r="19" spans="1:2" ht="12" customHeight="1">
      <c r="A19" t="s">
        <v>41</v>
      </c>
      <c r="B19" t="s">
        <v>42</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F31"/>
  <sheetViews>
    <sheetView zoomScalePageLayoutView="0" workbookViewId="0" topLeftCell="A1">
      <selection activeCell="A4" sqref="A4"/>
    </sheetView>
  </sheetViews>
  <sheetFormatPr defaultColWidth="11.57421875" defaultRowHeight="12" customHeight="1"/>
  <cols>
    <col min="1" max="1" width="27.140625" style="0" customWidth="1"/>
    <col min="2" max="3" width="11.57421875" style="0" customWidth="1"/>
    <col min="4" max="4" width="14.140625" style="0" customWidth="1"/>
    <col min="5" max="5" width="11.57421875" style="0" customWidth="1"/>
    <col min="6" max="6" width="16.00390625" style="8" customWidth="1"/>
    <col min="7" max="7" width="16.00390625" style="0" customWidth="1"/>
  </cols>
  <sheetData>
    <row r="1" spans="1:6" ht="12" customHeight="1">
      <c r="A1" t="s">
        <v>67</v>
      </c>
      <c r="F1" s="8" t="s">
        <v>3</v>
      </c>
    </row>
    <row r="2" spans="1:4" ht="12" customHeight="1">
      <c r="A2" t="s">
        <v>68</v>
      </c>
      <c r="D2" t="s">
        <v>143</v>
      </c>
    </row>
    <row r="4" spans="1:5" ht="12" customHeight="1">
      <c r="A4" t="s">
        <v>69</v>
      </c>
      <c r="B4" t="s">
        <v>5</v>
      </c>
      <c r="C4" t="s">
        <v>6</v>
      </c>
      <c r="D4" t="s">
        <v>7</v>
      </c>
      <c r="E4" t="s">
        <v>8</v>
      </c>
    </row>
    <row r="5" spans="1:6" ht="12" customHeight="1">
      <c r="A5" t="s">
        <v>70</v>
      </c>
      <c r="B5" t="s">
        <v>19</v>
      </c>
      <c r="C5" s="1"/>
      <c r="D5">
        <v>0.439</v>
      </c>
      <c r="E5">
        <f aca="true" t="shared" si="0" ref="E5:E22">D5*C5</f>
        <v>0</v>
      </c>
      <c r="F5" s="8" t="s">
        <v>39</v>
      </c>
    </row>
    <row r="6" spans="1:6" ht="12" customHeight="1">
      <c r="A6" t="s">
        <v>71</v>
      </c>
      <c r="B6" t="s">
        <v>19</v>
      </c>
      <c r="C6" s="1"/>
      <c r="D6">
        <v>3.59</v>
      </c>
      <c r="E6">
        <f t="shared" si="0"/>
        <v>0</v>
      </c>
      <c r="F6" s="8" t="s">
        <v>39</v>
      </c>
    </row>
    <row r="7" spans="1:6" ht="12" customHeight="1">
      <c r="A7" t="s">
        <v>72</v>
      </c>
      <c r="B7" t="s">
        <v>19</v>
      </c>
      <c r="C7" s="1"/>
      <c r="D7">
        <v>0.07060000000000001</v>
      </c>
      <c r="E7">
        <f t="shared" si="0"/>
        <v>0</v>
      </c>
      <c r="F7" s="8" t="s">
        <v>39</v>
      </c>
    </row>
    <row r="8" spans="1:6" ht="12" customHeight="1">
      <c r="A8" t="s">
        <v>73</v>
      </c>
      <c r="B8" t="s">
        <v>19</v>
      </c>
      <c r="C8" s="1"/>
      <c r="D8">
        <v>0.08610000000000001</v>
      </c>
      <c r="E8">
        <f t="shared" si="0"/>
        <v>0</v>
      </c>
      <c r="F8" s="8" t="s">
        <v>39</v>
      </c>
    </row>
    <row r="9" spans="1:6" ht="12" customHeight="1">
      <c r="A9" t="s">
        <v>74</v>
      </c>
      <c r="B9" t="s">
        <v>19</v>
      </c>
      <c r="C9" s="1"/>
      <c r="D9">
        <v>0.326</v>
      </c>
      <c r="E9">
        <f t="shared" si="0"/>
        <v>0</v>
      </c>
      <c r="F9" s="8" t="s">
        <v>39</v>
      </c>
    </row>
    <row r="10" spans="1:6" ht="12" customHeight="1">
      <c r="A10" t="s">
        <v>75</v>
      </c>
      <c r="B10" t="s">
        <v>19</v>
      </c>
      <c r="C10" s="1"/>
      <c r="D10">
        <v>11.05</v>
      </c>
      <c r="E10">
        <f t="shared" si="0"/>
        <v>0</v>
      </c>
      <c r="F10" s="8" t="s">
        <v>39</v>
      </c>
    </row>
    <row r="11" spans="1:6" ht="12" customHeight="1">
      <c r="A11" t="s">
        <v>76</v>
      </c>
      <c r="B11" t="s">
        <v>19</v>
      </c>
      <c r="C11" s="1"/>
      <c r="D11">
        <v>0.177</v>
      </c>
      <c r="E11">
        <f t="shared" si="0"/>
        <v>0</v>
      </c>
      <c r="F11" s="8" t="s">
        <v>39</v>
      </c>
    </row>
    <row r="12" spans="1:6" ht="12" customHeight="1">
      <c r="A12" t="s">
        <v>77</v>
      </c>
      <c r="B12" t="s">
        <v>19</v>
      </c>
      <c r="C12" s="1"/>
      <c r="D12">
        <v>2.23</v>
      </c>
      <c r="E12">
        <f t="shared" si="0"/>
        <v>0</v>
      </c>
      <c r="F12" s="8" t="s">
        <v>39</v>
      </c>
    </row>
    <row r="13" spans="1:6" ht="12" customHeight="1">
      <c r="A13" t="s">
        <v>78</v>
      </c>
      <c r="B13" t="s">
        <v>19</v>
      </c>
      <c r="C13" s="1"/>
      <c r="D13">
        <v>15</v>
      </c>
      <c r="E13">
        <f t="shared" si="0"/>
        <v>0</v>
      </c>
      <c r="F13" s="8" t="s">
        <v>39</v>
      </c>
    </row>
    <row r="14" spans="1:6" ht="12" customHeight="1">
      <c r="A14" t="s">
        <v>79</v>
      </c>
      <c r="B14" t="s">
        <v>19</v>
      </c>
      <c r="C14" s="1"/>
      <c r="D14">
        <v>6.5</v>
      </c>
      <c r="E14">
        <f t="shared" si="0"/>
        <v>0</v>
      </c>
      <c r="F14" s="8" t="s">
        <v>39</v>
      </c>
    </row>
    <row r="15" spans="1:6" ht="12" customHeight="1">
      <c r="A15" t="s">
        <v>80</v>
      </c>
      <c r="B15" t="s">
        <v>19</v>
      </c>
      <c r="C15" s="1"/>
      <c r="D15">
        <v>6</v>
      </c>
      <c r="E15">
        <f t="shared" si="0"/>
        <v>0</v>
      </c>
      <c r="F15" s="8" t="s">
        <v>39</v>
      </c>
    </row>
    <row r="16" spans="1:6" ht="12" customHeight="1">
      <c r="A16" t="s">
        <v>81</v>
      </c>
      <c r="B16" t="s">
        <v>19</v>
      </c>
      <c r="C16" s="1"/>
      <c r="D16">
        <v>0.9</v>
      </c>
      <c r="E16">
        <f t="shared" si="0"/>
        <v>0</v>
      </c>
      <c r="F16" s="8" t="s">
        <v>39</v>
      </c>
    </row>
    <row r="17" spans="1:6" ht="12" customHeight="1">
      <c r="A17" t="s">
        <v>82</v>
      </c>
      <c r="B17" t="s">
        <v>19</v>
      </c>
      <c r="C17" s="1"/>
      <c r="D17">
        <v>2.14</v>
      </c>
      <c r="E17">
        <f t="shared" si="0"/>
        <v>0</v>
      </c>
      <c r="F17" s="8" t="s">
        <v>39</v>
      </c>
    </row>
    <row r="18" spans="1:6" ht="12" customHeight="1">
      <c r="A18" t="s">
        <v>83</v>
      </c>
      <c r="B18" t="s">
        <v>19</v>
      </c>
      <c r="C18" s="1"/>
      <c r="D18">
        <v>1.72</v>
      </c>
      <c r="E18">
        <f t="shared" si="0"/>
        <v>0</v>
      </c>
      <c r="F18" s="8" t="s">
        <v>39</v>
      </c>
    </row>
    <row r="19" spans="1:6" ht="12" customHeight="1">
      <c r="A19" t="s">
        <v>84</v>
      </c>
      <c r="B19" t="s">
        <v>19</v>
      </c>
      <c r="C19" s="1"/>
      <c r="D19">
        <v>3.08</v>
      </c>
      <c r="E19">
        <f t="shared" si="0"/>
        <v>0</v>
      </c>
      <c r="F19" s="8" t="s">
        <v>39</v>
      </c>
    </row>
    <row r="20" spans="1:6" ht="12" customHeight="1">
      <c r="A20" t="s">
        <v>85</v>
      </c>
      <c r="B20" t="s">
        <v>19</v>
      </c>
      <c r="C20" s="1"/>
      <c r="D20">
        <v>9.3</v>
      </c>
      <c r="E20">
        <f t="shared" si="0"/>
        <v>0</v>
      </c>
      <c r="F20" s="8" t="s">
        <v>39</v>
      </c>
    </row>
    <row r="21" spans="1:6" ht="12" customHeight="1">
      <c r="A21" t="s">
        <v>86</v>
      </c>
      <c r="B21" t="s">
        <v>19</v>
      </c>
      <c r="C21" s="1"/>
      <c r="D21">
        <f>1.9</f>
        <v>1.9</v>
      </c>
      <c r="E21">
        <f t="shared" si="0"/>
        <v>0</v>
      </c>
      <c r="F21" s="8" t="s">
        <v>39</v>
      </c>
    </row>
    <row r="22" spans="1:6" ht="12" customHeight="1">
      <c r="A22" t="s">
        <v>87</v>
      </c>
      <c r="B22" t="s">
        <v>19</v>
      </c>
      <c r="C22" s="1"/>
      <c r="D22">
        <f>3.8</f>
        <v>3.8</v>
      </c>
      <c r="E22">
        <f t="shared" si="0"/>
        <v>0</v>
      </c>
      <c r="F22" s="8" t="s">
        <v>39</v>
      </c>
    </row>
    <row r="23" spans="1:6" ht="12" customHeight="1">
      <c r="A23" t="s">
        <v>88</v>
      </c>
      <c r="B23" t="s">
        <v>19</v>
      </c>
      <c r="C23" s="1"/>
      <c r="D23">
        <v>0.0675</v>
      </c>
      <c r="E23">
        <v>0</v>
      </c>
      <c r="F23" s="8" t="s">
        <v>39</v>
      </c>
    </row>
    <row r="24" spans="4:6" ht="12" customHeight="1">
      <c r="D24" t="s">
        <v>8</v>
      </c>
      <c r="E24" s="3">
        <f>SUM(E5:E22)</f>
        <v>0</v>
      </c>
      <c r="F24" s="11" t="s">
        <v>39</v>
      </c>
    </row>
    <row r="26" ht="12" customHeight="1">
      <c r="A26" t="s">
        <v>3</v>
      </c>
    </row>
    <row r="27" spans="1:2" ht="12" customHeight="1">
      <c r="A27" t="s">
        <v>11</v>
      </c>
      <c r="B27" s="5" t="s">
        <v>34</v>
      </c>
    </row>
    <row r="28" spans="1:2" ht="12" customHeight="1">
      <c r="A28" t="s">
        <v>35</v>
      </c>
      <c r="B28" t="s">
        <v>36</v>
      </c>
    </row>
    <row r="29" spans="1:2" ht="12" customHeight="1">
      <c r="A29" t="s">
        <v>37</v>
      </c>
      <c r="B29" t="s">
        <v>38</v>
      </c>
    </row>
    <row r="30" spans="1:2" ht="12" customHeight="1">
      <c r="A30" t="s">
        <v>39</v>
      </c>
      <c r="B30" t="s">
        <v>40</v>
      </c>
    </row>
    <row r="31" spans="1:2" ht="12" customHeight="1">
      <c r="A31" t="s">
        <v>41</v>
      </c>
      <c r="B31" t="s">
        <v>42</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J54"/>
  <sheetViews>
    <sheetView zoomScalePageLayoutView="0" workbookViewId="0" topLeftCell="A1">
      <selection activeCell="F1" sqref="F1"/>
    </sheetView>
  </sheetViews>
  <sheetFormatPr defaultColWidth="11.57421875" defaultRowHeight="12" customHeight="1"/>
  <cols>
    <col min="1" max="1" width="25.28125" style="0" customWidth="1"/>
    <col min="2" max="3" width="11.57421875" style="0" customWidth="1"/>
    <col min="4" max="4" width="14.140625" style="0" customWidth="1"/>
    <col min="5" max="5" width="11.57421875" style="0" customWidth="1"/>
    <col min="6" max="6" width="11.57421875" style="8" customWidth="1"/>
    <col min="7" max="7" width="11.57421875" style="0" customWidth="1"/>
    <col min="8" max="8" width="35.57421875" style="0" customWidth="1"/>
    <col min="9" max="9" width="26.8515625" style="0" customWidth="1"/>
  </cols>
  <sheetData>
    <row r="1" spans="1:6" ht="12" customHeight="1">
      <c r="A1" t="s">
        <v>67</v>
      </c>
      <c r="F1" s="9" t="s">
        <v>3</v>
      </c>
    </row>
    <row r="2" ht="12" customHeight="1">
      <c r="A2" t="s">
        <v>68</v>
      </c>
    </row>
    <row r="4" ht="12" customHeight="1">
      <c r="A4" s="4" t="s">
        <v>89</v>
      </c>
    </row>
    <row r="5" spans="2:10" ht="12" customHeight="1">
      <c r="B5" t="s">
        <v>5</v>
      </c>
      <c r="C5" t="s">
        <v>6</v>
      </c>
      <c r="D5" t="s">
        <v>7</v>
      </c>
      <c r="E5" t="s">
        <v>8</v>
      </c>
      <c r="I5" t="s">
        <v>90</v>
      </c>
      <c r="J5" t="s">
        <v>91</v>
      </c>
    </row>
    <row r="6" spans="1:10" ht="12" customHeight="1">
      <c r="A6" t="s">
        <v>92</v>
      </c>
      <c r="B6" t="s">
        <v>93</v>
      </c>
      <c r="C6" s="1"/>
      <c r="D6">
        <v>52</v>
      </c>
      <c r="E6">
        <f aca="true" t="shared" si="0" ref="E6:E17">D6*C6</f>
        <v>0</v>
      </c>
      <c r="F6" s="8" t="s">
        <v>37</v>
      </c>
      <c r="H6" t="s">
        <v>94</v>
      </c>
      <c r="I6" s="1">
        <v>1</v>
      </c>
      <c r="J6">
        <f aca="true" t="shared" si="1" ref="J6:J17">E6/I6</f>
        <v>0</v>
      </c>
    </row>
    <row r="7" spans="1:10" ht="12" customHeight="1">
      <c r="A7" t="s">
        <v>95</v>
      </c>
      <c r="B7" t="s">
        <v>93</v>
      </c>
      <c r="C7" s="1"/>
      <c r="D7">
        <v>415</v>
      </c>
      <c r="E7">
        <f t="shared" si="0"/>
        <v>0</v>
      </c>
      <c r="F7" s="8" t="s">
        <v>37</v>
      </c>
      <c r="H7" t="s">
        <v>94</v>
      </c>
      <c r="I7" s="1">
        <v>1</v>
      </c>
      <c r="J7">
        <f t="shared" si="1"/>
        <v>0</v>
      </c>
    </row>
    <row r="8" spans="1:10" ht="12" customHeight="1">
      <c r="A8" t="s">
        <v>96</v>
      </c>
      <c r="B8" t="s">
        <v>93</v>
      </c>
      <c r="C8" s="1"/>
      <c r="D8">
        <v>300</v>
      </c>
      <c r="E8">
        <f t="shared" si="0"/>
        <v>0</v>
      </c>
      <c r="F8" s="8" t="s">
        <v>37</v>
      </c>
      <c r="H8" t="s">
        <v>94</v>
      </c>
      <c r="I8" s="1">
        <v>1</v>
      </c>
      <c r="J8">
        <f t="shared" si="1"/>
        <v>0</v>
      </c>
    </row>
    <row r="9" spans="1:10" ht="12" customHeight="1">
      <c r="A9" t="s">
        <v>97</v>
      </c>
      <c r="B9" t="s">
        <v>93</v>
      </c>
      <c r="C9" s="1"/>
      <c r="D9">
        <v>217</v>
      </c>
      <c r="E9">
        <f t="shared" si="0"/>
        <v>0</v>
      </c>
      <c r="F9" s="8" t="s">
        <v>37</v>
      </c>
      <c r="H9" t="s">
        <v>94</v>
      </c>
      <c r="I9" s="1">
        <v>1</v>
      </c>
      <c r="J9">
        <f t="shared" si="1"/>
        <v>0</v>
      </c>
    </row>
    <row r="10" spans="1:10" ht="12" customHeight="1">
      <c r="A10" t="s">
        <v>98</v>
      </c>
      <c r="B10" t="s">
        <v>93</v>
      </c>
      <c r="C10" s="1"/>
      <c r="D10">
        <v>305</v>
      </c>
      <c r="E10">
        <f t="shared" si="0"/>
        <v>0</v>
      </c>
      <c r="F10" s="8" t="s">
        <v>37</v>
      </c>
      <c r="H10" t="s">
        <v>94</v>
      </c>
      <c r="I10" s="1">
        <v>1</v>
      </c>
      <c r="J10">
        <f t="shared" si="1"/>
        <v>0</v>
      </c>
    </row>
    <row r="11" spans="1:10" ht="12" customHeight="1">
      <c r="A11" t="s">
        <v>99</v>
      </c>
      <c r="B11" t="s">
        <v>93</v>
      </c>
      <c r="C11" s="1"/>
      <c r="D11">
        <v>100</v>
      </c>
      <c r="E11">
        <f t="shared" si="0"/>
        <v>0</v>
      </c>
      <c r="F11" s="8" t="s">
        <v>37</v>
      </c>
      <c r="H11" t="s">
        <v>94</v>
      </c>
      <c r="I11" s="1">
        <v>1</v>
      </c>
      <c r="J11">
        <f t="shared" si="1"/>
        <v>0</v>
      </c>
    </row>
    <row r="12" spans="1:10" ht="12" customHeight="1">
      <c r="A12" t="s">
        <v>100</v>
      </c>
      <c r="B12" t="s">
        <v>93</v>
      </c>
      <c r="C12" s="1"/>
      <c r="D12">
        <v>15</v>
      </c>
      <c r="E12">
        <f t="shared" si="0"/>
        <v>0</v>
      </c>
      <c r="F12" s="8" t="s">
        <v>37</v>
      </c>
      <c r="G12" t="s">
        <v>101</v>
      </c>
      <c r="H12" t="s">
        <v>94</v>
      </c>
      <c r="I12" s="1">
        <v>1</v>
      </c>
      <c r="J12">
        <f t="shared" si="1"/>
        <v>0</v>
      </c>
    </row>
    <row r="13" spans="1:10" ht="12" customHeight="1">
      <c r="A13" t="s">
        <v>102</v>
      </c>
      <c r="B13" t="s">
        <v>93</v>
      </c>
      <c r="C13" s="1"/>
      <c r="D13">
        <v>150</v>
      </c>
      <c r="E13">
        <f t="shared" si="0"/>
        <v>0</v>
      </c>
      <c r="F13" s="8" t="s">
        <v>37</v>
      </c>
      <c r="G13" t="s">
        <v>101</v>
      </c>
      <c r="H13" t="s">
        <v>94</v>
      </c>
      <c r="I13" s="1">
        <v>1</v>
      </c>
      <c r="J13">
        <f t="shared" si="1"/>
        <v>0</v>
      </c>
    </row>
    <row r="14" spans="1:10" ht="12" customHeight="1">
      <c r="A14" t="s">
        <v>103</v>
      </c>
      <c r="B14" t="s">
        <v>93</v>
      </c>
      <c r="C14" s="1"/>
      <c r="D14">
        <v>7700</v>
      </c>
      <c r="E14">
        <f t="shared" si="0"/>
        <v>0</v>
      </c>
      <c r="F14" s="8" t="s">
        <v>37</v>
      </c>
      <c r="H14" t="s">
        <v>104</v>
      </c>
      <c r="I14" s="1">
        <v>1</v>
      </c>
      <c r="J14">
        <f t="shared" si="1"/>
        <v>0</v>
      </c>
    </row>
    <row r="15" spans="1:10" ht="12" customHeight="1">
      <c r="A15" t="s">
        <v>105</v>
      </c>
      <c r="B15" t="s">
        <v>93</v>
      </c>
      <c r="C15" s="1"/>
      <c r="D15">
        <v>11000</v>
      </c>
      <c r="E15">
        <f t="shared" si="0"/>
        <v>0</v>
      </c>
      <c r="F15" s="8" t="s">
        <v>39</v>
      </c>
      <c r="H15" t="s">
        <v>104</v>
      </c>
      <c r="I15" s="1">
        <v>1</v>
      </c>
      <c r="J15">
        <f t="shared" si="1"/>
        <v>0</v>
      </c>
    </row>
    <row r="16" spans="1:10" ht="12" customHeight="1">
      <c r="A16" t="s">
        <v>106</v>
      </c>
      <c r="B16" t="s">
        <v>93</v>
      </c>
      <c r="C16" s="1"/>
      <c r="D16">
        <v>14500</v>
      </c>
      <c r="E16">
        <f t="shared" si="0"/>
        <v>0</v>
      </c>
      <c r="F16" s="8" t="s">
        <v>39</v>
      </c>
      <c r="H16" t="s">
        <v>104</v>
      </c>
      <c r="I16" s="1">
        <v>1</v>
      </c>
      <c r="J16">
        <f t="shared" si="1"/>
        <v>0</v>
      </c>
    </row>
    <row r="17" spans="1:10" ht="12" customHeight="1">
      <c r="A17" t="s">
        <v>107</v>
      </c>
      <c r="B17" t="s">
        <v>108</v>
      </c>
      <c r="C17" s="1"/>
      <c r="D17">
        <v>1000</v>
      </c>
      <c r="E17">
        <f t="shared" si="0"/>
        <v>0</v>
      </c>
      <c r="F17" s="8" t="s">
        <v>39</v>
      </c>
      <c r="H17" t="s">
        <v>104</v>
      </c>
      <c r="I17" s="1">
        <v>1</v>
      </c>
      <c r="J17">
        <f t="shared" si="1"/>
        <v>0</v>
      </c>
    </row>
    <row r="18" spans="6:10" ht="12" customHeight="1">
      <c r="F18" s="10" t="s">
        <v>37</v>
      </c>
      <c r="I18" t="s">
        <v>109</v>
      </c>
      <c r="J18" s="3">
        <f>SUM(J6:J17)</f>
        <v>0</v>
      </c>
    </row>
    <row r="20" ht="12" customHeight="1">
      <c r="A20" s="4" t="s">
        <v>110</v>
      </c>
    </row>
    <row r="21" spans="1:10" ht="12" customHeight="1">
      <c r="A21" t="s">
        <v>5</v>
      </c>
      <c r="B21" t="s">
        <v>5</v>
      </c>
      <c r="C21" t="s">
        <v>6</v>
      </c>
      <c r="D21" t="s">
        <v>7</v>
      </c>
      <c r="E21" t="s">
        <v>8</v>
      </c>
      <c r="I21" t="s">
        <v>90</v>
      </c>
      <c r="J21" t="s">
        <v>91</v>
      </c>
    </row>
    <row r="22" spans="1:10" ht="12" customHeight="1">
      <c r="A22" t="s">
        <v>111</v>
      </c>
      <c r="B22" t="s">
        <v>93</v>
      </c>
      <c r="C22" s="1">
        <v>0</v>
      </c>
      <c r="D22">
        <v>23</v>
      </c>
      <c r="E22">
        <f>D22*C22</f>
        <v>0</v>
      </c>
      <c r="F22" s="8" t="s">
        <v>37</v>
      </c>
      <c r="H22" t="s">
        <v>112</v>
      </c>
      <c r="I22" s="1">
        <v>1</v>
      </c>
      <c r="J22">
        <f aca="true" t="shared" si="2" ref="J22:J36">E22/I22</f>
        <v>0</v>
      </c>
    </row>
    <row r="23" spans="1:10" ht="12" customHeight="1">
      <c r="A23" t="s">
        <v>113</v>
      </c>
      <c r="B23" t="s">
        <v>93</v>
      </c>
      <c r="C23" s="1"/>
      <c r="D23">
        <v>11</v>
      </c>
      <c r="E23">
        <f>D23*C23</f>
        <v>0</v>
      </c>
      <c r="F23" s="8" t="s">
        <v>35</v>
      </c>
      <c r="H23" t="s">
        <v>112</v>
      </c>
      <c r="I23" s="1">
        <v>1</v>
      </c>
      <c r="J23">
        <f t="shared" si="2"/>
        <v>0</v>
      </c>
    </row>
    <row r="24" spans="1:10" ht="12" customHeight="1">
      <c r="A24" t="s">
        <v>114</v>
      </c>
      <c r="B24" t="s">
        <v>93</v>
      </c>
      <c r="C24" s="1"/>
      <c r="D24">
        <v>10</v>
      </c>
      <c r="F24" s="8" t="s">
        <v>11</v>
      </c>
      <c r="H24" t="s">
        <v>112</v>
      </c>
      <c r="I24" s="1">
        <v>1</v>
      </c>
      <c r="J24">
        <f t="shared" si="2"/>
        <v>0</v>
      </c>
    </row>
    <row r="25" spans="1:10" ht="12" customHeight="1">
      <c r="A25" t="s">
        <v>115</v>
      </c>
      <c r="B25" t="s">
        <v>93</v>
      </c>
      <c r="C25" s="1"/>
      <c r="D25">
        <v>5</v>
      </c>
      <c r="F25" s="8" t="s">
        <v>35</v>
      </c>
      <c r="H25" t="s">
        <v>112</v>
      </c>
      <c r="I25" s="1">
        <v>1</v>
      </c>
      <c r="J25">
        <f t="shared" si="2"/>
        <v>0</v>
      </c>
    </row>
    <row r="26" spans="1:10" ht="12" customHeight="1">
      <c r="A26" t="s">
        <v>116</v>
      </c>
      <c r="B26" t="s">
        <v>93</v>
      </c>
      <c r="C26" s="1"/>
      <c r="D26">
        <v>6</v>
      </c>
      <c r="F26" s="8" t="s">
        <v>35</v>
      </c>
      <c r="H26" t="s">
        <v>112</v>
      </c>
      <c r="I26" s="1">
        <v>1</v>
      </c>
      <c r="J26">
        <f t="shared" si="2"/>
        <v>0</v>
      </c>
    </row>
    <row r="27" spans="1:10" ht="12" customHeight="1">
      <c r="A27" t="s">
        <v>117</v>
      </c>
      <c r="B27" t="s">
        <v>93</v>
      </c>
      <c r="C27" s="1"/>
      <c r="D27">
        <v>24</v>
      </c>
      <c r="F27" s="8" t="s">
        <v>39</v>
      </c>
      <c r="H27" t="s">
        <v>112</v>
      </c>
      <c r="I27" s="1">
        <v>1</v>
      </c>
      <c r="J27">
        <f t="shared" si="2"/>
        <v>0</v>
      </c>
    </row>
    <row r="28" spans="1:10" ht="12" customHeight="1">
      <c r="A28" t="s">
        <v>118</v>
      </c>
      <c r="B28" t="s">
        <v>93</v>
      </c>
      <c r="C28" s="1"/>
      <c r="D28">
        <v>26</v>
      </c>
      <c r="F28" s="8" t="s">
        <v>39</v>
      </c>
      <c r="H28" t="s">
        <v>112</v>
      </c>
      <c r="I28" s="1">
        <v>1</v>
      </c>
      <c r="J28">
        <f t="shared" si="2"/>
        <v>0</v>
      </c>
    </row>
    <row r="29" spans="1:10" ht="12" customHeight="1">
      <c r="A29" t="s">
        <v>119</v>
      </c>
      <c r="B29" t="s">
        <v>93</v>
      </c>
      <c r="C29" s="1"/>
      <c r="D29">
        <v>53</v>
      </c>
      <c r="F29" s="8" t="s">
        <v>39</v>
      </c>
      <c r="H29" t="s">
        <v>112</v>
      </c>
      <c r="I29" s="1">
        <v>1</v>
      </c>
      <c r="J29">
        <f t="shared" si="2"/>
        <v>0</v>
      </c>
    </row>
    <row r="30" spans="1:10" ht="12" customHeight="1">
      <c r="A30" t="s">
        <v>120</v>
      </c>
      <c r="B30" t="s">
        <v>93</v>
      </c>
      <c r="C30" s="1"/>
      <c r="D30">
        <v>27</v>
      </c>
      <c r="F30" s="8" t="s">
        <v>39</v>
      </c>
      <c r="H30" t="s">
        <v>112</v>
      </c>
      <c r="I30" s="1">
        <v>1</v>
      </c>
      <c r="J30">
        <f t="shared" si="2"/>
        <v>0</v>
      </c>
    </row>
    <row r="31" spans="1:10" ht="12" customHeight="1">
      <c r="A31" t="s">
        <v>121</v>
      </c>
      <c r="B31" t="s">
        <v>93</v>
      </c>
      <c r="C31" s="1"/>
      <c r="D31">
        <v>8</v>
      </c>
      <c r="F31" s="8" t="s">
        <v>39</v>
      </c>
      <c r="H31" t="s">
        <v>112</v>
      </c>
      <c r="I31" s="1">
        <v>1</v>
      </c>
      <c r="J31">
        <f t="shared" si="2"/>
        <v>0</v>
      </c>
    </row>
    <row r="32" spans="1:10" ht="12" customHeight="1">
      <c r="A32" t="s">
        <v>122</v>
      </c>
      <c r="B32" t="s">
        <v>93</v>
      </c>
      <c r="C32" s="1"/>
      <c r="D32">
        <v>50</v>
      </c>
      <c r="F32" s="8" t="s">
        <v>11</v>
      </c>
      <c r="H32" t="s">
        <v>112</v>
      </c>
      <c r="I32" s="1">
        <v>1</v>
      </c>
      <c r="J32">
        <f t="shared" si="2"/>
        <v>0</v>
      </c>
    </row>
    <row r="33" spans="1:10" ht="12" customHeight="1">
      <c r="A33" t="s">
        <v>123</v>
      </c>
      <c r="B33" t="s">
        <v>93</v>
      </c>
      <c r="C33" s="1"/>
      <c r="D33">
        <v>52</v>
      </c>
      <c r="F33" s="8" t="s">
        <v>11</v>
      </c>
      <c r="H33" t="s">
        <v>112</v>
      </c>
      <c r="I33" s="1">
        <v>1</v>
      </c>
      <c r="J33">
        <f t="shared" si="2"/>
        <v>0</v>
      </c>
    </row>
    <row r="34" spans="1:10" ht="12" customHeight="1">
      <c r="A34" t="s">
        <v>124</v>
      </c>
      <c r="B34" t="s">
        <v>93</v>
      </c>
      <c r="C34" s="1"/>
      <c r="D34">
        <v>17</v>
      </c>
      <c r="F34" s="8" t="s">
        <v>35</v>
      </c>
      <c r="H34" t="s">
        <v>112</v>
      </c>
      <c r="I34" s="1">
        <v>1</v>
      </c>
      <c r="J34">
        <f t="shared" si="2"/>
        <v>0</v>
      </c>
    </row>
    <row r="35" spans="1:10" ht="12" customHeight="1">
      <c r="A35" t="s">
        <v>125</v>
      </c>
      <c r="B35" t="s">
        <v>93</v>
      </c>
      <c r="C35" s="1"/>
      <c r="D35">
        <v>19</v>
      </c>
      <c r="F35" s="8" t="s">
        <v>35</v>
      </c>
      <c r="H35" t="s">
        <v>112</v>
      </c>
      <c r="I35" s="1">
        <v>1</v>
      </c>
      <c r="J35">
        <f t="shared" si="2"/>
        <v>0</v>
      </c>
    </row>
    <row r="36" spans="1:10" ht="12" customHeight="1">
      <c r="A36" t="s">
        <v>126</v>
      </c>
      <c r="B36" t="s">
        <v>93</v>
      </c>
      <c r="C36" s="1"/>
      <c r="D36">
        <v>39</v>
      </c>
      <c r="F36" s="8" t="s">
        <v>39</v>
      </c>
      <c r="H36" t="s">
        <v>112</v>
      </c>
      <c r="I36" s="1">
        <v>1</v>
      </c>
      <c r="J36">
        <f t="shared" si="2"/>
        <v>0</v>
      </c>
    </row>
    <row r="37" spans="6:10" ht="12" customHeight="1">
      <c r="F37" s="10" t="s">
        <v>37</v>
      </c>
      <c r="I37" t="s">
        <v>109</v>
      </c>
      <c r="J37" s="3">
        <f>SUM(J22:J23)</f>
        <v>0</v>
      </c>
    </row>
    <row r="39" spans="1:5" ht="12" customHeight="1">
      <c r="A39" s="4" t="s">
        <v>127</v>
      </c>
      <c r="B39" t="s">
        <v>5</v>
      </c>
      <c r="C39" t="s">
        <v>6</v>
      </c>
      <c r="D39" t="s">
        <v>7</v>
      </c>
      <c r="E39" t="s">
        <v>8</v>
      </c>
    </row>
    <row r="40" spans="1:6" ht="12" customHeight="1">
      <c r="A40" t="s">
        <v>128</v>
      </c>
      <c r="B40" t="s">
        <v>93</v>
      </c>
      <c r="C40" s="1"/>
      <c r="D40">
        <v>2E-05</v>
      </c>
      <c r="E40">
        <f>D40*C40</f>
        <v>0</v>
      </c>
      <c r="F40" s="8" t="s">
        <v>41</v>
      </c>
    </row>
    <row r="41" spans="1:6" ht="12" customHeight="1">
      <c r="A41" t="s">
        <v>129</v>
      </c>
      <c r="B41" t="s">
        <v>93</v>
      </c>
      <c r="C41" s="1"/>
      <c r="D41">
        <v>0.035</v>
      </c>
      <c r="E41">
        <f>D41*C41</f>
        <v>0</v>
      </c>
      <c r="F41" s="8" t="s">
        <v>41</v>
      </c>
    </row>
    <row r="42" spans="1:6" ht="12" customHeight="1">
      <c r="A42" t="s">
        <v>144</v>
      </c>
      <c r="B42" t="s">
        <v>130</v>
      </c>
      <c r="C42" s="1"/>
      <c r="D42">
        <v>0.25</v>
      </c>
      <c r="E42">
        <f>D42*C42</f>
        <v>0</v>
      </c>
      <c r="F42" s="8" t="s">
        <v>41</v>
      </c>
    </row>
    <row r="43" spans="3:6" ht="12" customHeight="1">
      <c r="C43" t="s">
        <v>109</v>
      </c>
      <c r="E43" s="3">
        <f>SUM(E40:E42)</f>
        <v>0</v>
      </c>
      <c r="F43" s="11" t="s">
        <v>41</v>
      </c>
    </row>
    <row r="46" spans="1:3" ht="12" customHeight="1">
      <c r="A46" t="s">
        <v>23</v>
      </c>
      <c r="B46" s="3">
        <f>J18+J37+E43</f>
        <v>0</v>
      </c>
      <c r="C46" s="7" t="s">
        <v>37</v>
      </c>
    </row>
    <row r="49" ht="12" customHeight="1">
      <c r="A49" t="s">
        <v>3</v>
      </c>
    </row>
    <row r="50" spans="1:2" ht="12" customHeight="1">
      <c r="A50" t="s">
        <v>11</v>
      </c>
      <c r="B50" s="5" t="s">
        <v>34</v>
      </c>
    </row>
    <row r="51" spans="1:2" ht="12" customHeight="1">
      <c r="A51" t="s">
        <v>35</v>
      </c>
      <c r="B51" t="s">
        <v>36</v>
      </c>
    </row>
    <row r="52" spans="1:2" ht="12" customHeight="1">
      <c r="A52" t="s">
        <v>37</v>
      </c>
      <c r="B52" t="s">
        <v>38</v>
      </c>
    </row>
    <row r="53" spans="1:2" ht="12" customHeight="1">
      <c r="A53" t="s">
        <v>39</v>
      </c>
      <c r="B53" t="s">
        <v>40</v>
      </c>
    </row>
    <row r="54" spans="1:2" ht="12" customHeight="1">
      <c r="A54" t="s">
        <v>41</v>
      </c>
      <c r="B54" t="s">
        <v>42</v>
      </c>
    </row>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25"/>
  <sheetViews>
    <sheetView zoomScalePageLayoutView="0" workbookViewId="0" topLeftCell="A1">
      <selection activeCell="D23" sqref="D23"/>
    </sheetView>
  </sheetViews>
  <sheetFormatPr defaultColWidth="11.57421875" defaultRowHeight="12" customHeight="1"/>
  <cols>
    <col min="1" max="1" width="40.57421875" style="0" customWidth="1"/>
    <col min="2" max="2" width="11.57421875" style="0" customWidth="1"/>
    <col min="3" max="3" width="15.8515625" style="9" customWidth="1"/>
  </cols>
  <sheetData>
    <row r="1" spans="1:3" ht="12" customHeight="1">
      <c r="A1" t="s">
        <v>55</v>
      </c>
      <c r="B1" t="s">
        <v>131</v>
      </c>
      <c r="C1" s="8" t="s">
        <v>3</v>
      </c>
    </row>
    <row r="2" spans="1:3" ht="12" customHeight="1">
      <c r="A2" t="s">
        <v>132</v>
      </c>
      <c r="B2">
        <f>Voiture!F32</f>
        <v>0</v>
      </c>
      <c r="C2" s="8" t="s">
        <v>11</v>
      </c>
    </row>
    <row r="3" spans="1:3" ht="12" customHeight="1">
      <c r="A3" t="s">
        <v>133</v>
      </c>
      <c r="B3">
        <f>'Autres déplacements'!D12</f>
        <v>0</v>
      </c>
      <c r="C3" s="8" t="s">
        <v>37</v>
      </c>
    </row>
    <row r="4" spans="1:3" ht="12" customHeight="1">
      <c r="A4" t="s">
        <v>107</v>
      </c>
      <c r="B4">
        <f>Logement!E11</f>
        <v>0</v>
      </c>
      <c r="C4" s="8" t="s">
        <v>35</v>
      </c>
    </row>
    <row r="5" spans="1:3" ht="12" customHeight="1">
      <c r="A5" t="s">
        <v>134</v>
      </c>
      <c r="B5">
        <f>SUM(B2:B4)</f>
        <v>0</v>
      </c>
      <c r="C5" s="8" t="s">
        <v>35</v>
      </c>
    </row>
    <row r="6" ht="12" customHeight="1">
      <c r="C6" s="8"/>
    </row>
    <row r="7" spans="1:3" ht="12" customHeight="1">
      <c r="A7" t="s">
        <v>135</v>
      </c>
      <c r="B7">
        <f>Alimentaire!E24</f>
        <v>0</v>
      </c>
      <c r="C7" s="8" t="s">
        <v>39</v>
      </c>
    </row>
    <row r="8" spans="1:3" ht="12" customHeight="1">
      <c r="A8" t="s">
        <v>136</v>
      </c>
      <c r="B8">
        <f>B7+B5</f>
        <v>0</v>
      </c>
      <c r="C8" s="8"/>
    </row>
    <row r="9" ht="12" customHeight="1">
      <c r="C9" s="8"/>
    </row>
    <row r="10" spans="1:3" ht="12" customHeight="1">
      <c r="A10" t="s">
        <v>137</v>
      </c>
      <c r="B10">
        <f>Autres!B46</f>
        <v>0</v>
      </c>
      <c r="C10" s="8" t="s">
        <v>138</v>
      </c>
    </row>
    <row r="11" spans="1:3" ht="12" customHeight="1">
      <c r="A11" t="s">
        <v>139</v>
      </c>
      <c r="B11">
        <f>B8+B10</f>
        <v>0</v>
      </c>
      <c r="C11" s="8"/>
    </row>
    <row r="13" spans="1:2" ht="12" customHeight="1">
      <c r="A13" t="s">
        <v>140</v>
      </c>
      <c r="B13" s="1">
        <v>1</v>
      </c>
    </row>
    <row r="14" spans="1:3" ht="12" customHeight="1">
      <c r="A14" t="s">
        <v>141</v>
      </c>
      <c r="B14">
        <f>B11/B13</f>
        <v>0</v>
      </c>
      <c r="C14" s="9" t="s">
        <v>145</v>
      </c>
    </row>
    <row r="15" ht="12" customHeight="1">
      <c r="C15" s="9" t="s">
        <v>146</v>
      </c>
    </row>
    <row r="16" ht="12" customHeight="1">
      <c r="C16" s="9" t="s">
        <v>147</v>
      </c>
    </row>
    <row r="20" ht="12" customHeight="1">
      <c r="A20" t="s">
        <v>3</v>
      </c>
    </row>
    <row r="21" spans="1:2" ht="12" customHeight="1">
      <c r="A21" t="s">
        <v>11</v>
      </c>
      <c r="B21" s="5" t="s">
        <v>34</v>
      </c>
    </row>
    <row r="22" spans="1:2" ht="12" customHeight="1">
      <c r="A22" t="s">
        <v>35</v>
      </c>
      <c r="B22" t="s">
        <v>36</v>
      </c>
    </row>
    <row r="23" spans="1:2" ht="12" customHeight="1">
      <c r="A23" t="s">
        <v>37</v>
      </c>
      <c r="B23" t="s">
        <v>38</v>
      </c>
    </row>
    <row r="24" spans="1:2" ht="12" customHeight="1">
      <c r="A24" t="s">
        <v>39</v>
      </c>
      <c r="B24" t="s">
        <v>40</v>
      </c>
    </row>
    <row r="25" spans="1:2" ht="12" customHeight="1">
      <c r="A25" t="s">
        <v>41</v>
      </c>
      <c r="B25" t="s">
        <v>42</v>
      </c>
    </row>
    <row r="65536" ht="12.75" customHeight="1"/>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Armel</cp:lastModifiedBy>
  <dcterms:created xsi:type="dcterms:W3CDTF">2020-10-09T20:54:05Z</dcterms:created>
  <dcterms:modified xsi:type="dcterms:W3CDTF">2021-03-14T09:40:28Z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